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2384" windowHeight="8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<sst xmlns="http://schemas.openxmlformats.org/spreadsheetml/2006/main" count="46" uniqueCount="45">
  <si>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rateo</t>
  </si>
  <si>
    <t>rimborso</t>
  </si>
  <si>
    <t>date cedole</t>
  </si>
  <si>
    <t>inizio cedola in corso</t>
  </si>
  <si>
    <t>rendimento atteso per titoli di pari durata finanziaria</t>
  </si>
  <si>
    <t>durata finanziaria dell'obbligazione (anni e frazioni di anno)</t>
  </si>
  <si>
    <t>valore di rimborso</t>
  </si>
  <si>
    <t>importo cedole</t>
  </si>
  <si>
    <t>a cui si applica la formula di indicizzazione</t>
  </si>
  <si>
    <t>tassi di interesse rilevati il</t>
  </si>
  <si>
    <t xml:space="preserve">tassi a un anno impliciti nella curva dei rendimenti </t>
  </si>
  <si>
    <t>(le cedole 2002-03 sono fisse al 4,5% annuo)</t>
  </si>
  <si>
    <t>valore attuale</t>
  </si>
  <si>
    <t>titolo</t>
  </si>
  <si>
    <t>formula di indicizzazione delle cedole</t>
  </si>
  <si>
    <t>data di rimborso</t>
  </si>
  <si>
    <t>oggetto dell'Offerta Pubblica d'Acquisto (OPA)</t>
  </si>
  <si>
    <t>da parte della Bei stessa dal 18-03 al 10-04-2002</t>
  </si>
  <si>
    <t>14,5% - 2 * tasso Libor a un anno</t>
  </si>
  <si>
    <t>ipotesi di tassi più bassi la valutazione sarebbe</t>
  </si>
  <si>
    <t>oltre lo 0,50% la precedente, occorre che le</t>
  </si>
  <si>
    <t>cedole siano crescenti e quindi di nuovo la valu-</t>
  </si>
  <si>
    <t>tazione sarebbe più alta.</t>
  </si>
  <si>
    <t>Conclusioni: non conviene dare le obbligazioni</t>
  </si>
  <si>
    <t xml:space="preserve">"sticky" per cui una cedola non può superare di </t>
  </si>
  <si>
    <t>all'OPA perché il prezzo cui vengono pagate, sui</t>
  </si>
  <si>
    <t>66 euro per 100 di nominale, è troppo basso.</t>
  </si>
  <si>
    <t xml:space="preserve">Valutazione dell'obbligazione Bei 20-11-2018 </t>
  </si>
  <si>
    <t xml:space="preserve">mercato esprime per gli anni dal 2004 al 2005, </t>
  </si>
  <si>
    <t>cioè i cosiddetti tassi forward. Per altro nell'</t>
  </si>
  <si>
    <t>valutazione dell'obbligazione (corso secco)</t>
  </si>
  <si>
    <t>BEI STICKY FIXED REVERSE FLOATER DUE 2018</t>
  </si>
  <si>
    <t xml:space="preserve">ancora più alta. Inoltre, perché operi la clausola </t>
  </si>
  <si>
    <t>Nota 1: Le cedole non ancora determinate dell'ob-</t>
  </si>
  <si>
    <t>bligazione si basano sui tassi che attualmente il</t>
  </si>
  <si>
    <t>collaborazione con Marco Vinciguerra.</t>
  </si>
  <si>
    <t>P.S.: Si vedano le note sotto la tabella</t>
  </si>
  <si>
    <t xml:space="preserve">Nota 2: Per l'altra obligazione quotata della Bei, </t>
  </si>
  <si>
    <t xml:space="preserve">oggetto pure essa dell'OPA, ossia per il reverse </t>
  </si>
  <si>
    <t>floater 1998-2013 (codice ABI 652113) che quota</t>
  </si>
  <si>
    <t>attualmente intorno ai 90 euro, il prezzo dell'OPA</t>
  </si>
  <si>
    <t>è invece abbastanza congruo.</t>
  </si>
  <si>
    <t>Nota 3: La valutazione dei titoli è stata fatta in</t>
  </si>
  <si>
    <t>codice ABI  e ISIN</t>
  </si>
  <si>
    <t>652593 - IT0006525932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</si>
</sst>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0.0000%"/>
    <numFmt numFmtId="167" formatCode="0.000000000"/>
    <numFmt numFmtId="168" formatCode="0.0000000000"/>
    <numFmt numFmtId="169" formatCode="0.0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00_-;\-* #,##0.000_-;_-* &quot;-&quot;???_-;_-@_-"/>
    <numFmt numFmtId="177" formatCode="_-* #,##0.0000_-;\-* #,##0.0000_-;_-* &quot;-&quot;_-;_-@_-"/>
    <numFmt numFmtId="178" formatCode="_-* #,##0.0000_-;\-* #,##0.0000_-;_-* &quot;-&quot;???_-;_-@_-"/>
    <numFmt numFmtId="179" formatCode="_-* #,##0.00_-;\-* #,##0.00_-;_-* &quot;-&quot;???_-;_-@_-"/>
    <numFmt numFmtId="180" formatCode="_-* #,##0.0_-;\-* #,##0.0_-;_-* &quot;-&quot;???_-;_-@_-"/>
    <numFmt numFmtId="181" formatCode="_-* #,##0_-;\-* #,##0_-;_-* &quot;-&quot;???_-;_-@_-"/>
    <numFmt numFmtId="182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b/>
      <sz val="10"/>
      <name val="Arial Black"/>
      <family val="2"/>
    </font>
    <font>
      <sz val="10"/>
      <color indexed="10"/>
      <name val="Arial Black"/>
      <family val="2"/>
    </font>
    <font>
      <b/>
      <i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17" applyNumberFormat="1" applyAlignment="1">
      <alignment horizontal="center"/>
    </xf>
    <xf numFmtId="165" fontId="0" fillId="0" borderId="0" xfId="17" applyNumberFormat="1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15" applyAlignment="1">
      <alignment horizontal="right"/>
    </xf>
    <xf numFmtId="165" fontId="0" fillId="0" borderId="0" xfId="17" applyNumberFormat="1" applyAlignment="1">
      <alignment horizontal="right"/>
    </xf>
    <xf numFmtId="176" fontId="0" fillId="0" borderId="0" xfId="0" applyNumberFormat="1" applyAlignment="1">
      <alignment horizontal="right"/>
    </xf>
    <xf numFmtId="166" fontId="0" fillId="0" borderId="0" xfId="18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17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6" sqref="B6"/>
    </sheetView>
  </sheetViews>
  <sheetFormatPr defaultColWidth="9.140625" defaultRowHeight="12.75"/>
  <cols>
    <col min="1" max="1" width="51.8515625" style="7" customWidth="1"/>
    <col min="2" max="2" width="14.57421875" style="7" customWidth="1"/>
    <col min="3" max="3" width="50.8515625" style="3" customWidth="1"/>
    <col min="4" max="4" width="11.7109375" style="7" customWidth="1"/>
    <col min="5" max="5" width="0.13671875" style="7" hidden="1" customWidth="1"/>
    <col min="6" max="16384" width="18.00390625" style="7" customWidth="1"/>
  </cols>
  <sheetData>
    <row r="1" spans="1:3" ht="15.75">
      <c r="A1" s="25" t="s">
        <v>27</v>
      </c>
      <c r="C1" s="7"/>
    </row>
    <row r="2" spans="1:3" ht="15.75">
      <c r="A2" s="25" t="s">
        <v>16</v>
      </c>
      <c r="C2" s="7"/>
    </row>
    <row r="3" spans="1:3" ht="15.75">
      <c r="A3" s="25" t="s">
        <v>17</v>
      </c>
      <c r="C3" s="7"/>
    </row>
    <row r="4" spans="1:3" ht="15.75">
      <c r="A4" s="26" t="s">
        <v>36</v>
      </c>
      <c r="B4" s="15" t="s">
        <v>13</v>
      </c>
      <c r="C4" s="13" t="s">
        <v>31</v>
      </c>
    </row>
    <row r="5" spans="2:3" ht="15.75">
      <c r="B5" s="15" t="s">
        <v>43</v>
      </c>
      <c r="C5" s="16" t="s">
        <v>44</v>
      </c>
    </row>
    <row r="6" spans="2:3" ht="15.75">
      <c r="B6" s="15" t="s">
        <v>30</v>
      </c>
      <c r="C6" s="21">
        <f>SUM(D18:D36)-C9</f>
        <v>74.24621470386971</v>
      </c>
    </row>
    <row r="7" spans="2:3" ht="15.75">
      <c r="B7" s="15"/>
      <c r="C7" s="21"/>
    </row>
    <row r="8" spans="2:3" ht="12.75">
      <c r="B8" s="7" t="s">
        <v>3</v>
      </c>
      <c r="C8" s="4">
        <v>37215</v>
      </c>
    </row>
    <row r="9" spans="2:4" ht="12.75">
      <c r="B9" s="7" t="s">
        <v>0</v>
      </c>
      <c r="C9" s="18">
        <f ca="1">+(TODAY()-C8)/365*C18</f>
        <v>1.5657534246575344</v>
      </c>
      <c r="D9" s="9"/>
    </row>
    <row r="10" spans="2:3" ht="12.75">
      <c r="B10" s="7" t="s">
        <v>4</v>
      </c>
      <c r="C10" s="17">
        <v>0.0545</v>
      </c>
    </row>
    <row r="11" spans="2:3" ht="12.75">
      <c r="B11" s="7" t="s">
        <v>5</v>
      </c>
      <c r="C11" s="19">
        <f>SUM(E18:E36)</f>
        <v>11.920987800641516</v>
      </c>
    </row>
    <row r="12" spans="2:3" ht="12.75">
      <c r="B12" s="7" t="s">
        <v>14</v>
      </c>
      <c r="C12" s="3" t="s">
        <v>18</v>
      </c>
    </row>
    <row r="13" spans="2:3" ht="12.75">
      <c r="B13" s="7" t="s">
        <v>15</v>
      </c>
      <c r="C13" s="4">
        <v>43424</v>
      </c>
    </row>
    <row r="14" spans="2:3" ht="12.75">
      <c r="B14" s="7" t="s">
        <v>6</v>
      </c>
      <c r="C14" s="3">
        <v>100</v>
      </c>
    </row>
    <row r="15" spans="2:3" ht="12.75">
      <c r="B15" s="7" t="s">
        <v>9</v>
      </c>
      <c r="C15" s="4">
        <v>37334</v>
      </c>
    </row>
    <row r="17" spans="1:4" ht="12.75">
      <c r="A17" s="3" t="s">
        <v>10</v>
      </c>
      <c r="B17" s="3" t="s">
        <v>2</v>
      </c>
      <c r="C17" s="3" t="s">
        <v>7</v>
      </c>
      <c r="D17" s="3" t="s">
        <v>12</v>
      </c>
    </row>
    <row r="18" spans="1:5" ht="12.75">
      <c r="A18" s="3" t="s">
        <v>8</v>
      </c>
      <c r="B18" s="22">
        <v>37580</v>
      </c>
      <c r="C18" s="23">
        <v>4.5</v>
      </c>
      <c r="D18" s="1">
        <f ca="1">_XLL.PREZZO(TODAY(),B18,0,$C$10,C18,1,1)</f>
        <v>4.345571485643078</v>
      </c>
      <c r="E18" s="11">
        <f ca="1">_XLL.DURATA(TODAY(),B18,0,$C$10,1,1)*D18/($C$6+$C$9)</f>
        <v>0.03737603431349402</v>
      </c>
    </row>
    <row r="19" spans="1:5" ht="12.75">
      <c r="A19" s="14" t="s">
        <v>11</v>
      </c>
      <c r="B19" s="22">
        <v>37945</v>
      </c>
      <c r="C19" s="23">
        <v>4.5</v>
      </c>
      <c r="D19" s="1">
        <f ca="1">_XLL.PREZZO(TODAY(),B19,0,$C$10,C19,1,1)</f>
        <v>4.122287657850737</v>
      </c>
      <c r="E19" s="11">
        <f ca="1">_XLL.DURATA(TODAY(),B19,0,$C$10,1,1)*D19/($C$6+$C$9)</f>
        <v>0.0898307385715075</v>
      </c>
    </row>
    <row r="20" spans="1:5" ht="12.75">
      <c r="A20" s="6">
        <v>5.19</v>
      </c>
      <c r="B20" s="4">
        <v>38311</v>
      </c>
      <c r="C20" s="6">
        <f>14.5-A20*2</f>
        <v>4.119999999999999</v>
      </c>
      <c r="D20" s="1">
        <f ca="1">_XLL.PREZZO(TODAY(),B20,0,$C$10,C20,1,1)</f>
        <v>3.579121258172916</v>
      </c>
      <c r="E20" s="11">
        <f ca="1">_XLL.DURATA(TODAY(),B20,0,$C$10,1,1)*D20/($C$6+$C$9)</f>
        <v>0.12520484466008933</v>
      </c>
    </row>
    <row r="21" spans="1:5" ht="12.75">
      <c r="A21" s="6">
        <v>5.47</v>
      </c>
      <c r="B21" s="4">
        <v>38676</v>
      </c>
      <c r="C21" s="6">
        <f aca="true" t="shared" si="0" ref="C21:C33">14.5-A21*2</f>
        <v>3.5600000000000005</v>
      </c>
      <c r="D21" s="1">
        <f ca="1">_XLL.PREZZO(TODAY(),B21,0,$C$10,C21,1,1)</f>
        <v>2.932801097261295</v>
      </c>
      <c r="E21" s="11">
        <f ca="1">_XLL.DURATA(TODAY(),B21,0,$C$10,1,1)*D21/($C$6+$C$9)</f>
        <v>0.14128046762313104</v>
      </c>
    </row>
    <row r="22" spans="1:5" ht="12.75">
      <c r="A22" s="6">
        <v>5.61</v>
      </c>
      <c r="B22" s="4">
        <v>39041</v>
      </c>
      <c r="C22" s="6">
        <f t="shared" si="0"/>
        <v>3.2799999999999994</v>
      </c>
      <c r="D22" s="1">
        <f ca="1">_XLL.PREZZO(TODAY(),B22,0,$C$10,C22,1,1)</f>
        <v>2.562476385053101</v>
      </c>
      <c r="E22" s="11">
        <f ca="1">_XLL.DURATA(TODAY(),B22,0,$C$10,1,1)*D22/($C$6+$C$9)</f>
        <v>0.15724140722375332</v>
      </c>
    </row>
    <row r="23" spans="1:5" ht="12.75">
      <c r="A23" s="6">
        <v>5.74</v>
      </c>
      <c r="B23" s="4">
        <v>39406</v>
      </c>
      <c r="C23" s="6">
        <f t="shared" si="0"/>
        <v>3.0199999999999996</v>
      </c>
      <c r="D23" s="1">
        <f ca="1">_XLL.PREZZO(TODAY(),B23,0,$C$10,C23,1,1)</f>
        <v>2.237414183944641</v>
      </c>
      <c r="E23" s="11">
        <f ca="1">_XLL.DURATA(TODAY(),B23,0,$C$10,1,1)*D23/($C$6+$C$9)</f>
        <v>0.16680727169954626</v>
      </c>
    </row>
    <row r="24" spans="1:5" ht="12.75">
      <c r="A24" s="6">
        <v>5.89</v>
      </c>
      <c r="B24" s="4">
        <v>39772</v>
      </c>
      <c r="C24" s="6">
        <f t="shared" si="0"/>
        <v>2.7200000000000006</v>
      </c>
      <c r="D24" s="1">
        <f ca="1">_XLL.PREZZO(TODAY(),B24,0,$C$10,C24,1,1)</f>
        <v>1.911004738547011</v>
      </c>
      <c r="E24" s="11">
        <f ca="1">_XLL.DURATA(TODAY(),B24,0,$C$10,1,1)*D24/($C$6+$C$9)</f>
        <v>0.16767943831575188</v>
      </c>
    </row>
    <row r="25" spans="1:5" ht="12.75">
      <c r="A25" s="6">
        <v>5.96</v>
      </c>
      <c r="B25" s="4">
        <v>40137</v>
      </c>
      <c r="C25" s="6">
        <f t="shared" si="0"/>
        <v>2.58</v>
      </c>
      <c r="D25" s="1">
        <f ca="1">_XLL.PREZZO(TODAY(),B25,0,$C$10,C25,1,1)</f>
        <v>1.7189608350247145</v>
      </c>
      <c r="E25" s="11">
        <f ca="1">_XLL.DURATA(TODAY(),B25,0,$C$10,1,1)*D25/($C$6+$C$9)</f>
        <v>0.17350271763086383</v>
      </c>
    </row>
    <row r="26" spans="1:5" ht="12.75">
      <c r="A26" s="6">
        <v>6</v>
      </c>
      <c r="B26" s="4">
        <v>40502</v>
      </c>
      <c r="C26" s="6">
        <f t="shared" si="0"/>
        <v>2.5</v>
      </c>
      <c r="D26" s="1">
        <f ca="1">_XLL.PREZZO(TODAY(),B26,0,$C$10,C26,1,1)</f>
        <v>1.5795729956009081</v>
      </c>
      <c r="E26" s="11">
        <f ca="1">_XLL.DURATA(TODAY(),B26,0,$C$10,1,1)*D26/($C$6+$C$9)</f>
        <v>0.18026905839872853</v>
      </c>
    </row>
    <row r="27" spans="1:5" ht="12.75">
      <c r="A27" s="6">
        <v>5.95</v>
      </c>
      <c r="B27" s="4">
        <v>40867</v>
      </c>
      <c r="C27" s="6">
        <f t="shared" si="0"/>
        <v>2.5999999999999996</v>
      </c>
      <c r="D27" s="1">
        <f ca="1">_XLL.PREZZO(TODAY(),B27,0,$C$10,C27,1,1)</f>
        <v>1.5578529307017013</v>
      </c>
      <c r="E27" s="11">
        <f ca="1">_XLL.DURATA(TODAY(),B27,0,$C$10,1,1)*D27/($C$6+$C$9)</f>
        <v>0.1983391569975503</v>
      </c>
    </row>
    <row r="28" spans="1:5" ht="12.75">
      <c r="A28" s="6">
        <v>6.06</v>
      </c>
      <c r="B28" s="4">
        <v>41233</v>
      </c>
      <c r="C28" s="6">
        <f t="shared" si="0"/>
        <v>2.380000000000001</v>
      </c>
      <c r="D28" s="1">
        <f ca="1">_XLL.PREZZO(TODAY(),B28,0,$C$10,C28,1,1)</f>
        <v>1.3523324853448777</v>
      </c>
      <c r="E28" s="11">
        <f ca="1">_XLL.DURATA(TODAY(),B28,0,$C$10,1,1)*D28/($C$6+$C$9)</f>
        <v>0.19001115641638774</v>
      </c>
    </row>
    <row r="29" spans="1:5" ht="12.75">
      <c r="A29" s="6">
        <v>6.1</v>
      </c>
      <c r="B29" s="4">
        <v>41598</v>
      </c>
      <c r="C29" s="6">
        <f t="shared" si="0"/>
        <v>2.3000000000000007</v>
      </c>
      <c r="D29" s="1">
        <f ca="1">_XLL.PREZZO(TODAY(),B29,0,$C$10,C29,1,1)</f>
        <v>1.2393323197872337</v>
      </c>
      <c r="E29" s="11">
        <f ca="1">_XLL.DURATA(TODAY(),B29,0,$C$10,1,1)*D29/($C$6+$C$9)</f>
        <v>0.19048137721868746</v>
      </c>
    </row>
    <row r="30" spans="1:7" ht="12.75">
      <c r="A30" s="6">
        <v>6.11</v>
      </c>
      <c r="B30" s="4">
        <v>41963</v>
      </c>
      <c r="C30" s="6">
        <f t="shared" si="0"/>
        <v>2.2799999999999994</v>
      </c>
      <c r="D30" s="1">
        <f ca="1">_XLL.PREZZO(TODAY(),B30,0,$C$10,C30,1,1)</f>
        <v>1.1650597600820052</v>
      </c>
      <c r="E30" s="11">
        <f ca="1">_XLL.DURATA(TODAY(),B30,0,$C$10,1,1)*D30/($C$6+$C$9)</f>
        <v>0.1944336796329897</v>
      </c>
      <c r="G30" s="12"/>
    </row>
    <row r="31" spans="1:5" ht="12.75">
      <c r="A31" s="6">
        <v>6.08</v>
      </c>
      <c r="B31" s="4">
        <v>42328</v>
      </c>
      <c r="C31" s="6">
        <f t="shared" si="0"/>
        <v>2.34</v>
      </c>
      <c r="D31" s="1">
        <f ca="1">_XLL.PREZZO(TODAY(),B31,0,$C$10,C31,1,1)</f>
        <v>1.1339205570911186</v>
      </c>
      <c r="E31" s="11">
        <f ca="1">_XLL.DURATA(TODAY(),B31,0,$C$10,1,1)*D31/($C$6+$C$9)</f>
        <v>0.20419395459825987</v>
      </c>
    </row>
    <row r="32" spans="1:5" ht="12.75">
      <c r="A32" s="6">
        <v>6.04</v>
      </c>
      <c r="B32" s="4">
        <v>42694</v>
      </c>
      <c r="C32" s="6">
        <f t="shared" si="0"/>
        <v>2.42</v>
      </c>
      <c r="D32" s="1">
        <f ca="1">_XLL.PREZZO(TODAY(),B32,0,$C$10,C32,1,1)</f>
        <v>1.112078778438563</v>
      </c>
      <c r="E32" s="11">
        <f ca="1">_XLL.DURATA(TODAY(),B32,0,$C$10,1,1)*D32/($C$6+$C$9)</f>
        <v>0.21492964237362872</v>
      </c>
    </row>
    <row r="33" spans="1:5" ht="12.75">
      <c r="A33" s="6">
        <v>6.11</v>
      </c>
      <c r="B33" s="4">
        <v>43059</v>
      </c>
      <c r="C33" s="6">
        <f t="shared" si="0"/>
        <v>2.2799999999999994</v>
      </c>
      <c r="D33" s="1">
        <f ca="1">_XLL.PREZZO(TODAY(),B33,0,$C$10,C33,1,1)</f>
        <v>0.9935928330923053</v>
      </c>
      <c r="E33" s="11">
        <f ca="1">_XLL.DURATA(TODAY(),B33,0,$C$10,1,1)*D33/($C$6+$C$9)</f>
        <v>0.20513607351069024</v>
      </c>
    </row>
    <row r="34" spans="1:5" ht="12.75">
      <c r="A34" s="6">
        <v>6.11</v>
      </c>
      <c r="B34" s="4">
        <v>43424</v>
      </c>
      <c r="C34" s="6">
        <f>14.5-A34*2</f>
        <v>2.2799999999999994</v>
      </c>
      <c r="D34" s="1">
        <f ca="1">_XLL.PREZZO(TODAY(),B34,0,$C$10,C34,1,1)</f>
        <v>0.9422407141700382</v>
      </c>
      <c r="E34" s="11">
        <f ca="1">_XLL.DURATA(TODAY(),B34,0,$C$10,1,1)*D34/($C$6+$C$9)</f>
        <v>0.20696262594564638</v>
      </c>
    </row>
    <row r="35" spans="2:5" ht="12.75">
      <c r="B35" s="5"/>
      <c r="C35" s="6" t="s">
        <v>1</v>
      </c>
      <c r="D35" s="2" t="s">
        <v>12</v>
      </c>
      <c r="E35" s="11"/>
    </row>
    <row r="36" spans="2:5" ht="12.75">
      <c r="B36" s="4">
        <v>43424</v>
      </c>
      <c r="C36" s="6">
        <v>100</v>
      </c>
      <c r="D36" s="1">
        <f ca="1">_XLL.PREZZO(TODAY(),B36,0,$C$10,C36,1,1)</f>
        <v>41.32634711272099</v>
      </c>
      <c r="E36" s="11">
        <f ca="1">_XLL.DURATA(TODAY(),B36,0,$C$10,1,1)*D36/($C$6+$C$9)</f>
        <v>9.07730815551081</v>
      </c>
    </row>
    <row r="37" spans="2:4" ht="12.75">
      <c r="B37" s="8"/>
      <c r="C37" s="6"/>
      <c r="D37" s="10"/>
    </row>
    <row r="38" spans="2:4" ht="12.75">
      <c r="B38" s="8"/>
      <c r="C38" s="6"/>
      <c r="D38" s="10"/>
    </row>
    <row r="39" spans="1:4" ht="15.75">
      <c r="A39" s="20" t="s">
        <v>33</v>
      </c>
      <c r="B39" s="8"/>
      <c r="C39" s="24" t="s">
        <v>37</v>
      </c>
      <c r="D39" s="10"/>
    </row>
    <row r="40" spans="1:4" ht="15.75">
      <c r="A40" s="20" t="s">
        <v>34</v>
      </c>
      <c r="C40" s="24" t="s">
        <v>38</v>
      </c>
      <c r="D40" s="10"/>
    </row>
    <row r="41" spans="1:4" ht="15.75">
      <c r="A41" s="20" t="s">
        <v>28</v>
      </c>
      <c r="B41" s="8"/>
      <c r="C41" s="20" t="s">
        <v>39</v>
      </c>
      <c r="D41" s="10"/>
    </row>
    <row r="42" spans="1:4" ht="15.75">
      <c r="A42" s="20" t="s">
        <v>29</v>
      </c>
      <c r="B42" s="8"/>
      <c r="C42" s="20" t="s">
        <v>40</v>
      </c>
      <c r="D42" s="10"/>
    </row>
    <row r="43" spans="1:3" ht="15.75">
      <c r="A43" s="20" t="s">
        <v>19</v>
      </c>
      <c r="C43" s="20" t="s">
        <v>41</v>
      </c>
    </row>
    <row r="44" spans="1:3" ht="15.75">
      <c r="A44" s="20" t="s">
        <v>32</v>
      </c>
      <c r="C44" s="20"/>
    </row>
    <row r="45" spans="1:3" ht="15.75">
      <c r="A45" s="20" t="s">
        <v>24</v>
      </c>
      <c r="C45" s="20" t="s">
        <v>42</v>
      </c>
    </row>
    <row r="46" spans="1:3" ht="15.75">
      <c r="A46" s="20" t="s">
        <v>20</v>
      </c>
      <c r="C46" s="20" t="s">
        <v>35</v>
      </c>
    </row>
    <row r="47" spans="1:3" ht="15.75">
      <c r="A47" s="20" t="s">
        <v>21</v>
      </c>
      <c r="C47" s="20"/>
    </row>
    <row r="48" spans="1:3" ht="15.75">
      <c r="A48" s="20" t="s">
        <v>22</v>
      </c>
      <c r="C48" s="20"/>
    </row>
    <row r="49" spans="1:3" ht="15.75">
      <c r="A49" s="20" t="s">
        <v>23</v>
      </c>
      <c r="C49" s="20"/>
    </row>
    <row r="50" spans="1:3" ht="15.75">
      <c r="A50" s="20" t="s">
        <v>25</v>
      </c>
      <c r="C50" s="20"/>
    </row>
    <row r="51" spans="1:3" ht="15.75">
      <c r="A51" s="20" t="s">
        <v>26</v>
      </c>
      <c r="C51" s="13"/>
    </row>
    <row r="52" spans="1:3" ht="15.75">
      <c r="A52" s="20"/>
      <c r="C52" s="13"/>
    </row>
    <row r="53" ht="15.75">
      <c r="C53" s="13"/>
    </row>
    <row r="54" ht="15.75">
      <c r="C54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2002-03-19T13:41:15Z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